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sts\Desktop\Watanabe\"/>
    </mc:Choice>
  </mc:AlternateContent>
  <xr:revisionPtr revIDLastSave="0" documentId="13_ncr:1_{9794EC3F-B91B-4F50-A89F-65C71E808FA2}" xr6:coauthVersionLast="47" xr6:coauthVersionMax="47" xr10:uidLastSave="{00000000-0000-0000-0000-000000000000}"/>
  <bookViews>
    <workbookView xWindow="-120" yWindow="-120" windowWidth="20730" windowHeight="11160" xr2:uid="{3E966C07-3EFC-4104-AD9E-57CDBBFA569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" i="1" l="1"/>
  <c r="B28" i="1" s="1"/>
  <c r="D25" i="1"/>
  <c r="B23" i="1"/>
  <c r="B22" i="1"/>
  <c r="B21" i="1"/>
  <c r="D19" i="1"/>
  <c r="D17" i="1"/>
  <c r="C16" i="1"/>
  <c r="C15" i="1"/>
  <c r="B16" i="1"/>
  <c r="B15" i="1"/>
  <c r="D13" i="1"/>
  <c r="C12" i="1"/>
  <c r="C11" i="1"/>
  <c r="C7" i="1"/>
  <c r="B8" i="1"/>
  <c r="B7" i="1"/>
  <c r="G3" i="1"/>
  <c r="B6" i="1"/>
  <c r="C6" i="1" s="1"/>
  <c r="G1" i="1"/>
  <c r="H1" i="1" s="1"/>
  <c r="G2" i="1"/>
  <c r="H2" i="1" s="1"/>
  <c r="D10" i="1" l="1"/>
</calcChain>
</file>

<file path=xl/sharedStrings.xml><?xml version="1.0" encoding="utf-8"?>
<sst xmlns="http://schemas.openxmlformats.org/spreadsheetml/2006/main" count="22" uniqueCount="22">
  <si>
    <t>HDFC</t>
  </si>
  <si>
    <t>HDFCBANK</t>
  </si>
  <si>
    <t>HDFC Brokerage</t>
  </si>
  <si>
    <t>HDFCBANK Brokerage</t>
  </si>
  <si>
    <t>Gross Profit Assuming Price converge to the midprice</t>
  </si>
  <si>
    <t>Futures</t>
  </si>
  <si>
    <t>Cash</t>
  </si>
  <si>
    <t>HDFC price of 10500 Shares in futures</t>
  </si>
  <si>
    <t>HDFCBANK Price of 10450 share in futures</t>
  </si>
  <si>
    <t>HDFCBAK price 50 shares in cash</t>
  </si>
  <si>
    <t>Total Brokerage</t>
  </si>
  <si>
    <t>HDFC Bid Ask Spread @1 *2*300*25</t>
  </si>
  <si>
    <t>HDFCBANK Bid Ask Spread @0.5*550*2*19</t>
  </si>
  <si>
    <t>Total Bid ask spread cost</t>
  </si>
  <si>
    <t>Net Profit</t>
  </si>
  <si>
    <t>HDFC BANK Fut Margin @ 1.72</t>
  </si>
  <si>
    <t>HDFC Fut Margin @ 2.1</t>
  </si>
  <si>
    <t>HDFCBANK Shares 50 @ 1631</t>
  </si>
  <si>
    <t>Total Investment</t>
  </si>
  <si>
    <t>Pre Tax Profit %</t>
  </si>
  <si>
    <t>Monthly Profit %</t>
  </si>
  <si>
    <t>In Lakhs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</si>
</sst>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2" fontId="2" fillId="0" borderId="0" xfId="0" applyNumberFormat="1" applyFont="1"/>
    <xf numFmtId="2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C93C2-55B5-44A0-9CAC-B044C27F357B}">
  <dimension ref="A1:I28"/>
  <sheetViews>
    <sheetView tabSelected="1" topLeftCell="A11" workbookViewId="0">
      <selection activeCell="A27" sqref="A27:B28"/>
    </sheetView>
  </sheetViews>
  <sheetFormatPr defaultRowHeight="15" x14ac:dyDescent="0.25"/>
  <cols>
    <col min="1" max="1" width="38" bestFit="1" customWidth="1"/>
    <col min="2" max="2" width="9.5703125" bestFit="1" customWidth="1"/>
    <col min="7" max="7" width="9.140625" style="1"/>
  </cols>
  <sheetData>
    <row r="1" spans="1:9" x14ac:dyDescent="0.25">
      <c r="A1" t="s">
        <v>0</v>
      </c>
      <c r="B1">
        <v>2656</v>
      </c>
      <c r="C1">
        <v>25</v>
      </c>
      <c r="E1">
        <v>10500</v>
      </c>
      <c r="F1">
        <v>300</v>
      </c>
      <c r="G1" s="1">
        <f>E1/F1</f>
        <v>35</v>
      </c>
      <c r="H1">
        <f>1.95*G1</f>
        <v>68.25</v>
      </c>
    </row>
    <row r="2" spans="1:9" x14ac:dyDescent="0.25">
      <c r="A2" t="s">
        <v>1</v>
      </c>
      <c r="B2">
        <v>1635</v>
      </c>
      <c r="C2">
        <v>42</v>
      </c>
      <c r="E2">
        <v>10500</v>
      </c>
      <c r="F2">
        <v>550</v>
      </c>
      <c r="G2" s="1">
        <f>E2/F2</f>
        <v>19.09090909090909</v>
      </c>
      <c r="H2">
        <f>1.5*G2</f>
        <v>28.636363636363633</v>
      </c>
    </row>
    <row r="3" spans="1:9" x14ac:dyDescent="0.25">
      <c r="E3">
        <v>10500</v>
      </c>
      <c r="F3" t="s">
        <v>5</v>
      </c>
      <c r="G3">
        <f>19*550</f>
        <v>10450</v>
      </c>
      <c r="H3" t="s">
        <v>6</v>
      </c>
      <c r="I3">
        <v>50</v>
      </c>
    </row>
    <row r="5" spans="1:9" x14ac:dyDescent="0.25">
      <c r="D5" t="s">
        <v>21</v>
      </c>
    </row>
    <row r="6" spans="1:9" x14ac:dyDescent="0.25">
      <c r="A6" t="s">
        <v>7</v>
      </c>
      <c r="B6" s="1">
        <f>10500*B1/100000</f>
        <v>278.88</v>
      </c>
      <c r="C6" s="1">
        <f>B6</f>
        <v>278.88</v>
      </c>
    </row>
    <row r="7" spans="1:9" x14ac:dyDescent="0.25">
      <c r="A7" t="s">
        <v>8</v>
      </c>
      <c r="B7" s="1">
        <f>10450*B2/100000</f>
        <v>170.85749999999999</v>
      </c>
      <c r="C7" s="1">
        <f>(B7+B8)/0.79</f>
        <v>217.31582278481011</v>
      </c>
    </row>
    <row r="8" spans="1:9" x14ac:dyDescent="0.25">
      <c r="A8" t="s">
        <v>9</v>
      </c>
      <c r="B8">
        <f>1644*50/100000</f>
        <v>0.82199999999999995</v>
      </c>
    </row>
    <row r="10" spans="1:9" x14ac:dyDescent="0.25">
      <c r="A10" s="2" t="s">
        <v>4</v>
      </c>
      <c r="B10" s="2"/>
      <c r="C10" s="2"/>
      <c r="D10" s="3">
        <f>(C6-C7)/2</f>
        <v>30.782088607594943</v>
      </c>
    </row>
    <row r="11" spans="1:9" x14ac:dyDescent="0.25">
      <c r="A11" t="s">
        <v>2</v>
      </c>
      <c r="B11">
        <v>-4800</v>
      </c>
      <c r="C11">
        <f>16*B11</f>
        <v>-76800</v>
      </c>
    </row>
    <row r="12" spans="1:9" x14ac:dyDescent="0.25">
      <c r="A12" t="s">
        <v>3</v>
      </c>
      <c r="B12">
        <v>-3000</v>
      </c>
      <c r="C12">
        <f>16*B12</f>
        <v>-48000</v>
      </c>
    </row>
    <row r="13" spans="1:9" x14ac:dyDescent="0.25">
      <c r="A13" s="2" t="s">
        <v>10</v>
      </c>
      <c r="B13" s="2"/>
      <c r="C13" s="2"/>
      <c r="D13" s="4">
        <f>(C11+C12)/100000</f>
        <v>-1.248</v>
      </c>
    </row>
    <row r="15" spans="1:9" x14ac:dyDescent="0.25">
      <c r="A15" t="s">
        <v>11</v>
      </c>
      <c r="B15">
        <f>-25*300*2</f>
        <v>-15000</v>
      </c>
      <c r="C15">
        <f>16*B15</f>
        <v>-240000</v>
      </c>
    </row>
    <row r="16" spans="1:9" x14ac:dyDescent="0.25">
      <c r="A16" t="s">
        <v>12</v>
      </c>
      <c r="B16">
        <f>-1*(0.5*550*2*19)</f>
        <v>-10450</v>
      </c>
      <c r="C16">
        <f>16*B16</f>
        <v>-167200</v>
      </c>
    </row>
    <row r="17" spans="1:4" x14ac:dyDescent="0.25">
      <c r="A17" s="2" t="s">
        <v>13</v>
      </c>
      <c r="B17" s="2"/>
      <c r="C17" s="2"/>
      <c r="D17" s="4">
        <f>(C15+C16)/100000</f>
        <v>-4.0720000000000001</v>
      </c>
    </row>
    <row r="19" spans="1:4" x14ac:dyDescent="0.25">
      <c r="A19" s="2" t="s">
        <v>14</v>
      </c>
      <c r="B19" s="2"/>
      <c r="C19" s="2"/>
      <c r="D19" s="5">
        <f>SUM(D10:D17)</f>
        <v>25.462088607594943</v>
      </c>
    </row>
    <row r="21" spans="1:4" x14ac:dyDescent="0.25">
      <c r="A21" t="s">
        <v>16</v>
      </c>
      <c r="B21" s="1">
        <f>35*2.1</f>
        <v>73.5</v>
      </c>
    </row>
    <row r="22" spans="1:4" x14ac:dyDescent="0.25">
      <c r="A22" t="s">
        <v>15</v>
      </c>
      <c r="B22" s="1">
        <f>1.72*19</f>
        <v>32.68</v>
      </c>
    </row>
    <row r="23" spans="1:4" x14ac:dyDescent="0.25">
      <c r="A23" t="s">
        <v>17</v>
      </c>
      <c r="B23" s="1">
        <f>1631*50/100000</f>
        <v>0.8155</v>
      </c>
    </row>
    <row r="24" spans="1:4" x14ac:dyDescent="0.25">
      <c r="B24" s="1"/>
    </row>
    <row r="25" spans="1:4" x14ac:dyDescent="0.25">
      <c r="A25" t="s">
        <v>18</v>
      </c>
      <c r="D25" s="1">
        <f>SUM(B21:B23)</f>
        <v>106.99550000000001</v>
      </c>
    </row>
    <row r="26" spans="1:4" x14ac:dyDescent="0.25">
      <c r="B26" s="1"/>
    </row>
    <row r="27" spans="1:4" x14ac:dyDescent="0.25">
      <c r="A27" s="2" t="s">
        <v>19</v>
      </c>
      <c r="B27" s="3">
        <f>D19*100/D25</f>
        <v>23.797345316013235</v>
      </c>
    </row>
    <row r="28" spans="1:4" x14ac:dyDescent="0.25">
      <c r="A28" s="2" t="s">
        <v>20</v>
      </c>
      <c r="B28" s="3">
        <f>B27/16</f>
        <v>1.4873340822508272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Kora Reddy</dc:creator>
  <cp:lastModifiedBy>Kora Reddy</cp:lastModifiedBy>
  <dcterms:created xsi:type="dcterms:W3CDTF">2022-04-04T10:05:52Z</dcterms:created>
  <dcterms:modified xsi:type="dcterms:W3CDTF">2022-04-05T04:51:05Z</dcterms:modified>
</cp:coreProperties>
</file>